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45" windowWidth="11820" windowHeight="8775" activeTab="0"/>
  </bookViews>
  <sheets>
    <sheet name="presupuesto oficial" sheetId="1" r:id="rId1"/>
  </sheets>
  <definedNames>
    <definedName name="_xlnm.Print_Area" localSheetId="0">'presupuesto oficial'!$A$1:$F$111</definedName>
  </definedNames>
  <calcPr fullCalcOnLoad="1"/>
</workbook>
</file>

<file path=xl/sharedStrings.xml><?xml version="1.0" encoding="utf-8"?>
<sst xmlns="http://schemas.openxmlformats.org/spreadsheetml/2006/main" count="176" uniqueCount="112">
  <si>
    <t>CODIGO</t>
  </si>
  <si>
    <t>DESCRIPCION</t>
  </si>
  <si>
    <t>V/TOTAL</t>
  </si>
  <si>
    <t>COSTO DIRECTO</t>
  </si>
  <si>
    <t>UND.</t>
  </si>
  <si>
    <t>CANTID.</t>
  </si>
  <si>
    <t>V/UNIT.</t>
  </si>
  <si>
    <t>M2</t>
  </si>
  <si>
    <t>ML</t>
  </si>
  <si>
    <t>I</t>
  </si>
  <si>
    <t xml:space="preserve">               UNIVERSIDAD DEL CAUCA</t>
  </si>
  <si>
    <t>II</t>
  </si>
  <si>
    <t>Suministro e instalación de pisos en ladrillo de arcilla de 0,23*0,23*0,035 ladrillera la ximena popayán, Incluye juntas en mortero 1:3</t>
  </si>
  <si>
    <t>III</t>
  </si>
  <si>
    <t>M3</t>
  </si>
  <si>
    <t>UND</t>
  </si>
  <si>
    <t>Acometida hidraúlica en tubería pvc presión RDE 13,5 mm, incluye accesorios para instalación, excavación y relleno</t>
  </si>
  <si>
    <t>Puntos hidráulicos de 1/2" tubería PVC RDE 21, incluye accesorios galvanizados en la salida de conexión y de instalación</t>
  </si>
  <si>
    <t>Suministro e instalación de llaves de paso 1/2" Red White, con su respectiva tapa de registro plástica de PVC  15x15 cmts. y accesorios</t>
  </si>
  <si>
    <t>Suministro e instalación de llaves de paso 3/4" Red White, con su respectiva tapa de registro plástica de PVC  15x15 cmts. y accesorios</t>
  </si>
  <si>
    <t>IV</t>
  </si>
  <si>
    <t>V</t>
  </si>
  <si>
    <t>VI</t>
  </si>
  <si>
    <t>VII</t>
  </si>
  <si>
    <t>Punto hidraulico adaptado a foso, incluye tuberia pvc de diámetro 1/2", longitud aproximada de 20 metros</t>
  </si>
  <si>
    <t>VIII</t>
  </si>
  <si>
    <t xml:space="preserve">Aseo general </t>
  </si>
  <si>
    <t>AUI 25%</t>
  </si>
  <si>
    <t>PISOS SALONES</t>
  </si>
  <si>
    <t>PUERTAS Y VENTANAS</t>
  </si>
  <si>
    <t>PINTURA</t>
  </si>
  <si>
    <t>PATIO PRINCIPAL</t>
  </si>
  <si>
    <t xml:space="preserve">Demolicion de piso existente en baldosa </t>
  </si>
  <si>
    <t>JARDIN POSTERIOR</t>
  </si>
  <si>
    <t>Apertura de vano sobre muro, incluye repello de carteras y dinteles de madera, acarreo y bote de escombros</t>
  </si>
  <si>
    <t>sub total</t>
  </si>
  <si>
    <t>Construcción de muros  dobles para tapar vanos sobre  tapial, incluye repellos estuco y pintura</t>
  </si>
  <si>
    <t>Nivelación de piso en tierra altura aproximada de 10 centimetros, incluye acarreo y bote</t>
  </si>
  <si>
    <t>Construcción de piso primario en concreto de 21 Mpa espesor 0,10 mts.</t>
  </si>
  <si>
    <t>Inpermeabilización del fondo del foso</t>
  </si>
  <si>
    <t>Punto de desague D=6", incluye accesorios pvc para su instalación, y tubo pvc D=6" hasta  una longitud promedio de 6,00 metros.</t>
  </si>
  <si>
    <t>Repinte de muros interiores y fachada en vinilo tipo 1 a tres manos</t>
  </si>
  <si>
    <t>Llimpieza y aseo</t>
  </si>
  <si>
    <t>COSTO DIRECTO  MAS INDIRECTO</t>
  </si>
  <si>
    <t>IVA 16% SOBRE 5% DE UTILIDAD</t>
  </si>
  <si>
    <t xml:space="preserve"> Lavado, Sellado y aplicación de cera</t>
  </si>
  <si>
    <t>PORTON DE ACCESO PATIO POSTERIOR</t>
  </si>
  <si>
    <t>RESTAURACION DE FOSO EXISTENTE HORNILLA Y HORNO</t>
  </si>
  <si>
    <t>COORDINADOR</t>
  </si>
  <si>
    <t>UNIDAD DE DESARROLLO DE INFRAESTRUCTURA</t>
  </si>
  <si>
    <t>UN</t>
  </si>
  <si>
    <t xml:space="preserve">Restauración de carpintería existente , ventanas   </t>
  </si>
  <si>
    <t>Suministro e instalacion de salida para tomas dobles.</t>
  </si>
  <si>
    <t>Suministro e instalacion de faroles de pared  tipo colonial como los existentes de Santo Domingo</t>
  </si>
  <si>
    <t>GB</t>
  </si>
  <si>
    <t>Construccion de muro en concreto de 3000 psi</t>
  </si>
  <si>
    <t>Excavacion en tierra común , incluye retiro</t>
  </si>
  <si>
    <t>Repello impermeabilizado con malla  con vena,   en mortero 1:3</t>
  </si>
  <si>
    <t>Estuco de muros</t>
  </si>
  <si>
    <t>Pintura de muros en vinilo 3 manos</t>
  </si>
  <si>
    <t>Pintura vinilo 3 manos de  cielo raso</t>
  </si>
  <si>
    <t>Rasqueteado de muros</t>
  </si>
  <si>
    <t xml:space="preserve">Suministro e instalacion de faroles coloniales  descolgados </t>
  </si>
  <si>
    <t>suministro e instalacion de puntos de salida para  faroles.</t>
  </si>
  <si>
    <t>Desmonte  de lamparas existentes</t>
  </si>
  <si>
    <t>Adecuacion de Tapial en fachada, desmonte y rearmado de cubierta, retiro de repello existente, insalacion de malla con vena y cargue.</t>
  </si>
  <si>
    <t>Construccion de muro en ladrillo comun  soga</t>
  </si>
  <si>
    <t>OBJETO: OBRA CIVIL PARA LA RESTAURACION DE LA QUINTA ETAPA DE LA SEDE DE LA UNIVERSIDAD DEL CAUCA EN SANTANDER DE QUILICHAO.</t>
  </si>
  <si>
    <t>Construcción de piso  en concreto de 21 Mpa 14 cms de  espesor , con terminado en piedra de  canto rodado e= 7cm y contrapiso de  7cm espesor 0,10 mts, incluye mejoramiento de  terreno en tierra amarilla 7cm.</t>
  </si>
  <si>
    <t>Suministro e instalacion de salida para camaras de circuito cerrado de tv., incluye camara de tv.</t>
  </si>
  <si>
    <t>Suministro e instalacion de faroles descolgados  tipo colonial como los existentes de Santo Domingo</t>
  </si>
  <si>
    <t xml:space="preserve">Suministro e instalacion de faroles de piso  tipo colonial </t>
  </si>
  <si>
    <t>Suministro e instalación de reja en forja según diseño en acceso principal tipo Santo Domingo</t>
  </si>
  <si>
    <t>Suministro e instalación de puerta de madera en Garaje 2,45*2,4M, incluye marco, chapa y pintura.</t>
  </si>
  <si>
    <t>Suministro e instalación de puerta de madera en Acceso principal y acceso posterior 1,5*2,70M, con marco , chapa y pintura</t>
  </si>
  <si>
    <t>Suministro e instalación de puerta de madera de  1,*2,38M, incluye marco chapa y pintura.</t>
  </si>
  <si>
    <t>Suministro e instalacion de ventanas en madera 1,3*1,7M, incluye marco y cerradura</t>
  </si>
  <si>
    <t>Suministro e instalacion de closeres en madera</t>
  </si>
  <si>
    <t>1,3*1,7M, incluye pintura.</t>
  </si>
  <si>
    <t>ARQ. DIEGO ANDRES CASTRO  GARCIA</t>
  </si>
  <si>
    <t xml:space="preserve">              REINEL MOSQUERA FERNANDEZ</t>
  </si>
  <si>
    <t>INGENIERO CONTRATISTA</t>
  </si>
  <si>
    <t xml:space="preserve"> UNIDAD DE DESARROLLO DE INFRAESTRUCTURA</t>
  </si>
  <si>
    <t>Suministro e instalacion de hierro  de 60000 psi</t>
  </si>
  <si>
    <t>kg</t>
  </si>
  <si>
    <t>Suministro e instalación de puerta de madera en biblioteca y cocina, incluye marco, chapa y pintura</t>
  </si>
  <si>
    <t>SALON   ARCHIVO</t>
  </si>
  <si>
    <t>Pintura de  lineas de zocalo medias y superiores</t>
  </si>
  <si>
    <t>Retiro,  dinteles existentes y suministro e instalacion de  dintel en madera pintada e inmunizada</t>
  </si>
  <si>
    <t xml:space="preserve">Trabajos de jardinería: plantas, tierra, poda,materas, elaboracion de jardineras. </t>
  </si>
  <si>
    <t>Senderos en gravilla , ancho 70 cm.</t>
  </si>
  <si>
    <t>Suministro e instalacion de bordillos en ladrillo, inluye ambos lados.</t>
  </si>
  <si>
    <t>VARIOS EN BAÑOS Y COCINA</t>
  </si>
  <si>
    <t>Suministro e instalacion de acometida para gas</t>
  </si>
  <si>
    <t>Suministro e instalacion de puntos de salida para  faroles, extractores.</t>
  </si>
  <si>
    <t>Suministro e instalacion de  reflector completo metal halide  de  250w, fabricado en alumnio incluye base en concreto de 300 psi y anclajes</t>
  </si>
  <si>
    <t>Acometida electrica  para 220v y linea  a tierra</t>
  </si>
  <si>
    <t>Suministro e instalacion de salida para sensores, incluye el sensor</t>
  </si>
  <si>
    <t>IX</t>
  </si>
  <si>
    <t>Arreglo de piso e instalación de motobomba sumergible para recirculación del agua, incluye poceta ccto de 3000 psi impermeabilizada.</t>
  </si>
  <si>
    <t>suministro e instalacion de extractores de aire D=8"</t>
  </si>
  <si>
    <t>Suministro e instalacion  de     acometida hidraulica , incluye medidor para 3/4</t>
  </si>
  <si>
    <t>Suministro e instalacion de  puntos sanitarios de 2" pvc</t>
  </si>
  <si>
    <t xml:space="preserve">construccion  de  antepecho en ladrillo limpio y revitado. </t>
  </si>
  <si>
    <t>Construccion  meson  en concreto enchapado en   tableta tipo ladrillo, incluye hierro</t>
  </si>
  <si>
    <t>Suministro e instalacion  de Hidroflo para 24 salidas, marca Evans , motor de 1 hp, tanque 130 lts incluye acoples</t>
  </si>
  <si>
    <t>VICERRECTORIA ADMINISTRATIVA</t>
  </si>
  <si>
    <t>-------------------------</t>
  </si>
  <si>
    <t>Repinte  Cielo raso en vinilo tipo 1 a tres manos</t>
  </si>
  <si>
    <t xml:space="preserve">       ADENDA No. 03 (MODIFICACION PRESUPUESTO OFICIAL)         </t>
  </si>
  <si>
    <t>Ing. JUAN MANUEL QUIÑONES PINZON</t>
  </si>
  <si>
    <t>Presidente Junta Licitaciones</t>
  </si>
</sst>
</file>

<file path=xl/styles.xml><?xml version="1.0" encoding="utf-8"?>
<styleSheet xmlns="http://schemas.openxmlformats.org/spreadsheetml/2006/main">
  <numFmts count="1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&quot;$&quot;\ * #,##0.00_ ;_ &quot;$&quot;\ * \-#,##0.00_ ;_ &quot;$&quot;\ * &quot;-&quot;??_ ;_ @_ "/>
    <numFmt numFmtId="165" formatCode="_ * #,##0.00_ ;_ * \-#,##0.00_ ;_ * &quot;-&quot;??_ ;_ @_ "/>
    <numFmt numFmtId="166" formatCode="&quot;$&quot;\ #,##0"/>
    <numFmt numFmtId="167" formatCode="_ &quot;$&quot;\ * #,##0_ ;_ &quot;$&quot;\ * \-#,##0_ ;_ &quot;$&quot;\ * &quot;-&quot;??_ ;_ @_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8"/>
      <name val="Arial"/>
      <family val="2"/>
    </font>
    <font>
      <b/>
      <sz val="10"/>
      <name val="Tahoma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name val="Verdana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Alignment="1">
      <alignment/>
    </xf>
    <xf numFmtId="4" fontId="2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justify"/>
    </xf>
    <xf numFmtId="3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15" fontId="6" fillId="0" borderId="10" xfId="0" applyNumberFormat="1" applyFont="1" applyBorder="1" applyAlignment="1">
      <alignment horizontal="center"/>
    </xf>
    <xf numFmtId="15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0" fillId="0" borderId="12" xfId="0" applyFont="1" applyBorder="1" applyAlignment="1">
      <alignment/>
    </xf>
    <xf numFmtId="3" fontId="0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justify"/>
    </xf>
    <xf numFmtId="0" fontId="5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15" fontId="3" fillId="0" borderId="14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15" xfId="0" applyFont="1" applyFill="1" applyBorder="1" applyAlignment="1">
      <alignment horizontal="centerContinuous"/>
    </xf>
    <xf numFmtId="3" fontId="2" fillId="0" borderId="10" xfId="0" applyNumberFormat="1" applyFont="1" applyBorder="1" applyAlignment="1">
      <alignment/>
    </xf>
    <xf numFmtId="166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horizontal="justify"/>
    </xf>
    <xf numFmtId="0" fontId="2" fillId="0" borderId="10" xfId="0" applyFont="1" applyBorder="1" applyAlignment="1">
      <alignment horizontal="justify" vertical="top" shrinkToFit="1"/>
    </xf>
    <xf numFmtId="0" fontId="7" fillId="33" borderId="10" xfId="0" applyFont="1" applyFill="1" applyBorder="1" applyAlignment="1">
      <alignment horizontal="justify"/>
    </xf>
    <xf numFmtId="0" fontId="45" fillId="0" borderId="10" xfId="0" applyFont="1" applyFill="1" applyBorder="1" applyAlignment="1">
      <alignment horizontal="justify"/>
    </xf>
    <xf numFmtId="3" fontId="2" fillId="0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horizontal="justify" vertical="top" shrinkToFit="1"/>
    </xf>
    <xf numFmtId="0" fontId="2" fillId="0" borderId="10" xfId="0" applyFont="1" applyFill="1" applyBorder="1" applyAlignment="1">
      <alignment horizontal="justify" vertical="top" shrinkToFit="1"/>
    </xf>
    <xf numFmtId="0" fontId="7" fillId="34" borderId="10" xfId="0" applyFont="1" applyFill="1" applyBorder="1" applyAlignment="1">
      <alignment/>
    </xf>
    <xf numFmtId="0" fontId="7" fillId="34" borderId="10" xfId="0" applyFont="1" applyFill="1" applyBorder="1" applyAlignment="1">
      <alignment horizontal="justify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164" fontId="0" fillId="0" borderId="10" xfId="48" applyFont="1" applyBorder="1" applyAlignment="1">
      <alignment/>
    </xf>
    <xf numFmtId="164" fontId="5" fillId="0" borderId="10" xfId="48" applyFont="1" applyFill="1" applyBorder="1" applyAlignment="1">
      <alignment/>
    </xf>
    <xf numFmtId="0" fontId="6" fillId="0" borderId="10" xfId="0" applyFont="1" applyBorder="1" applyAlignment="1">
      <alignment horizontal="center"/>
    </xf>
    <xf numFmtId="164" fontId="5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165" fontId="5" fillId="0" borderId="16" xfId="0" applyNumberFormat="1" applyFont="1" applyBorder="1" applyAlignment="1">
      <alignment horizontal="centerContinuous"/>
    </xf>
    <xf numFmtId="165" fontId="8" fillId="0" borderId="17" xfId="0" applyNumberFormat="1" applyFont="1" applyBorder="1" applyAlignment="1">
      <alignment/>
    </xf>
    <xf numFmtId="165" fontId="3" fillId="0" borderId="17" xfId="0" applyNumberFormat="1" applyFont="1" applyFill="1" applyBorder="1" applyAlignment="1">
      <alignment horizontal="center"/>
    </xf>
    <xf numFmtId="165" fontId="5" fillId="0" borderId="18" xfId="0" applyNumberFormat="1" applyFont="1" applyBorder="1" applyAlignment="1">
      <alignment horizontal="center"/>
    </xf>
    <xf numFmtId="165" fontId="2" fillId="0" borderId="10" xfId="46" applyNumberFormat="1" applyFont="1" applyBorder="1" applyAlignment="1">
      <alignment horizontal="right" vertical="center"/>
    </xf>
    <xf numFmtId="165" fontId="7" fillId="34" borderId="10" xfId="46" applyNumberFormat="1" applyFont="1" applyFill="1" applyBorder="1" applyAlignment="1">
      <alignment horizontal="right" vertical="center"/>
    </xf>
    <xf numFmtId="165" fontId="2" fillId="0" borderId="10" xfId="46" applyNumberFormat="1" applyFont="1" applyFill="1" applyBorder="1" applyAlignment="1">
      <alignment horizontal="right" vertical="center"/>
    </xf>
    <xf numFmtId="165" fontId="2" fillId="0" borderId="10" xfId="46" applyNumberFormat="1" applyFont="1" applyFill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0" fontId="5" fillId="0" borderId="13" xfId="0" applyFont="1" applyBorder="1" applyAlignment="1">
      <alignment horizontal="left"/>
    </xf>
    <xf numFmtId="0" fontId="46" fillId="0" borderId="0" xfId="0" applyFont="1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left" vertical="center"/>
    </xf>
    <xf numFmtId="164" fontId="0" fillId="0" borderId="10" xfId="48" applyFont="1" applyFill="1" applyBorder="1" applyAlignment="1">
      <alignment/>
    </xf>
    <xf numFmtId="0" fontId="7" fillId="0" borderId="10" xfId="0" applyFont="1" applyFill="1" applyBorder="1" applyAlignment="1">
      <alignment horizontal="justify" vertical="top" shrinkToFit="1"/>
    </xf>
    <xf numFmtId="165" fontId="2" fillId="0" borderId="10" xfId="0" applyNumberFormat="1" applyFont="1" applyFill="1" applyBorder="1" applyAlignment="1">
      <alignment/>
    </xf>
    <xf numFmtId="167" fontId="0" fillId="0" borderId="10" xfId="0" applyNumberFormat="1" applyFont="1" applyBorder="1" applyAlignment="1">
      <alignment/>
    </xf>
    <xf numFmtId="167" fontId="7" fillId="33" borderId="10" xfId="0" applyNumberFormat="1" applyFont="1" applyFill="1" applyBorder="1" applyAlignment="1">
      <alignment/>
    </xf>
    <xf numFmtId="165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45" fillId="0" borderId="10" xfId="0" applyFont="1" applyFill="1" applyBorder="1" applyAlignment="1">
      <alignment horizontal="justify" wrapText="1"/>
    </xf>
    <xf numFmtId="0" fontId="2" fillId="0" borderId="10" xfId="46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/>
    </xf>
    <xf numFmtId="167" fontId="0" fillId="0" borderId="19" xfId="0" applyNumberFormat="1" applyFont="1" applyBorder="1" applyAlignment="1">
      <alignment/>
    </xf>
    <xf numFmtId="2" fontId="46" fillId="0" borderId="0" xfId="0" applyNumberFormat="1" applyFont="1" applyFill="1" applyBorder="1" applyAlignment="1">
      <alignment horizontal="right" vertical="center"/>
    </xf>
    <xf numFmtId="166" fontId="5" fillId="0" borderId="10" xfId="0" applyNumberFormat="1" applyFont="1" applyBorder="1" applyAlignment="1">
      <alignment/>
    </xf>
    <xf numFmtId="167" fontId="5" fillId="0" borderId="10" xfId="0" applyNumberFormat="1" applyFont="1" applyBorder="1" applyAlignment="1">
      <alignment/>
    </xf>
    <xf numFmtId="165" fontId="2" fillId="34" borderId="10" xfId="0" applyNumberFormat="1" applyFont="1" applyFill="1" applyBorder="1" applyAlignment="1">
      <alignment horizontal="center"/>
    </xf>
    <xf numFmtId="165" fontId="2" fillId="34" borderId="10" xfId="46" applyNumberFormat="1" applyFont="1" applyFill="1" applyBorder="1" applyAlignment="1">
      <alignment horizontal="center" vertical="center"/>
    </xf>
    <xf numFmtId="165" fontId="5" fillId="34" borderId="10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7" fillId="0" borderId="10" xfId="0" applyFont="1" applyBorder="1" applyAlignment="1" quotePrefix="1">
      <alignment horizontal="justify"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65" fontId="4" fillId="35" borderId="20" xfId="0" applyNumberFormat="1" applyFont="1" applyFill="1" applyBorder="1" applyAlignment="1">
      <alignment horizontal="center" vertical="center"/>
    </xf>
    <xf numFmtId="165" fontId="4" fillId="35" borderId="10" xfId="0" applyNumberFormat="1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6" fillId="0" borderId="17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11" fillId="0" borderId="17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1</xdr:col>
      <xdr:colOff>552450</xdr:colOff>
      <xdr:row>4</xdr:row>
      <xdr:rowOff>342900</xdr:rowOff>
    </xdr:to>
    <xdr:pic>
      <xdr:nvPicPr>
        <xdr:cNvPr id="1" name="Picture 1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0"/>
          <a:ext cx="5143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0"/>
  <sheetViews>
    <sheetView tabSelected="1" view="pageBreakPreview" zoomScaleSheetLayoutView="100" zoomScalePageLayoutView="0" workbookViewId="0" topLeftCell="A1">
      <selection activeCell="B110" sqref="B110"/>
    </sheetView>
  </sheetViews>
  <sheetFormatPr defaultColWidth="11.421875" defaultRowHeight="12.75"/>
  <cols>
    <col min="1" max="1" width="6.28125" style="47" customWidth="1"/>
    <col min="2" max="2" width="48.7109375" style="1" customWidth="1"/>
    <col min="3" max="3" width="6.57421875" style="1" customWidth="1"/>
    <col min="4" max="4" width="6.00390625" style="1" customWidth="1"/>
    <col min="5" max="5" width="13.140625" style="1" customWidth="1"/>
    <col min="6" max="6" width="15.7109375" style="1" customWidth="1"/>
  </cols>
  <sheetData>
    <row r="1" spans="1:6" ht="12.75" customHeight="1">
      <c r="A1" s="37"/>
      <c r="B1" s="18"/>
      <c r="C1" s="80"/>
      <c r="D1" s="81"/>
      <c r="E1" s="34"/>
      <c r="F1" s="34"/>
    </row>
    <row r="2" spans="1:6" ht="12.75" customHeight="1">
      <c r="A2" s="38"/>
      <c r="B2" s="9"/>
      <c r="C2" s="82"/>
      <c r="D2" s="83"/>
      <c r="E2" s="15"/>
      <c r="F2" s="6"/>
    </row>
    <row r="3" spans="1:6" ht="12.75" customHeight="1">
      <c r="A3" s="84" t="s">
        <v>10</v>
      </c>
      <c r="B3" s="85"/>
      <c r="C3" s="86"/>
      <c r="D3" s="87"/>
      <c r="E3" s="16"/>
      <c r="F3" s="7"/>
    </row>
    <row r="4" spans="1:6" ht="12.75" customHeight="1">
      <c r="A4" s="39"/>
      <c r="B4" s="70" t="s">
        <v>106</v>
      </c>
      <c r="C4" s="17"/>
      <c r="D4" s="13"/>
      <c r="E4" s="7"/>
      <c r="F4" s="6"/>
    </row>
    <row r="5" spans="1:6" ht="29.25" customHeight="1">
      <c r="A5" s="88" t="s">
        <v>109</v>
      </c>
      <c r="B5" s="89"/>
      <c r="C5" s="89"/>
      <c r="D5" s="89"/>
      <c r="E5" s="89"/>
      <c r="F5" s="90"/>
    </row>
    <row r="6" spans="1:6" ht="24" customHeight="1">
      <c r="A6" s="72" t="s">
        <v>67</v>
      </c>
      <c r="B6" s="73"/>
      <c r="C6" s="73"/>
      <c r="D6" s="73"/>
      <c r="E6" s="73"/>
      <c r="F6" s="74"/>
    </row>
    <row r="7" spans="1:6" ht="12.75" customHeight="1">
      <c r="A7" s="40"/>
      <c r="B7" s="14"/>
      <c r="C7" s="62"/>
      <c r="D7" s="4"/>
      <c r="E7" s="5"/>
      <c r="F7" s="48"/>
    </row>
    <row r="8" spans="1:6" ht="12.75">
      <c r="A8" s="75" t="s">
        <v>0</v>
      </c>
      <c r="B8" s="77" t="s">
        <v>1</v>
      </c>
      <c r="C8" s="79"/>
      <c r="D8" s="79"/>
      <c r="E8" s="79"/>
      <c r="F8" s="79"/>
    </row>
    <row r="9" spans="1:6" ht="12.75">
      <c r="A9" s="76"/>
      <c r="B9" s="78"/>
      <c r="C9" s="78" t="s">
        <v>4</v>
      </c>
      <c r="D9" s="78" t="s">
        <v>5</v>
      </c>
      <c r="E9" s="78" t="s">
        <v>6</v>
      </c>
      <c r="F9" s="78" t="s">
        <v>2</v>
      </c>
    </row>
    <row r="10" spans="1:6" ht="12.75">
      <c r="A10" s="76"/>
      <c r="B10" s="78"/>
      <c r="C10" s="78"/>
      <c r="D10" s="78"/>
      <c r="E10" s="78"/>
      <c r="F10" s="78"/>
    </row>
    <row r="11" spans="1:6" ht="15">
      <c r="A11" s="42" t="s">
        <v>9</v>
      </c>
      <c r="B11" s="29" t="s">
        <v>28</v>
      </c>
      <c r="F11" s="10"/>
    </row>
    <row r="12" spans="1:6" ht="14.25">
      <c r="A12" s="41">
        <v>1.01</v>
      </c>
      <c r="B12" s="12" t="s">
        <v>32</v>
      </c>
      <c r="C12" s="30" t="s">
        <v>7</v>
      </c>
      <c r="D12" s="30">
        <v>37</v>
      </c>
      <c r="E12" s="19">
        <v>10121</v>
      </c>
      <c r="F12" s="32">
        <f>D12*E12</f>
        <v>374477</v>
      </c>
    </row>
    <row r="13" spans="1:6" ht="28.5">
      <c r="A13" s="43">
        <f>SUM(A12+0.01)</f>
        <v>1.02</v>
      </c>
      <c r="B13" s="12" t="s">
        <v>37</v>
      </c>
      <c r="C13" s="30" t="s">
        <v>7</v>
      </c>
      <c r="D13" s="30">
        <v>37</v>
      </c>
      <c r="E13" s="19">
        <v>2728</v>
      </c>
      <c r="F13" s="32">
        <f>D13*E13</f>
        <v>100936</v>
      </c>
    </row>
    <row r="14" spans="1:6" ht="42.75">
      <c r="A14" s="43">
        <f>SUM(A13+0.01)</f>
        <v>1.03</v>
      </c>
      <c r="B14" s="12" t="s">
        <v>12</v>
      </c>
      <c r="C14" s="30" t="s">
        <v>7</v>
      </c>
      <c r="D14" s="30">
        <v>37</v>
      </c>
      <c r="E14" s="19">
        <v>45459</v>
      </c>
      <c r="F14" s="32">
        <f>D14*E14</f>
        <v>1681983</v>
      </c>
    </row>
    <row r="15" spans="1:6" ht="28.5">
      <c r="A15" s="43">
        <f>SUM(A14+0.01)</f>
        <v>1.04</v>
      </c>
      <c r="B15" s="12" t="s">
        <v>38</v>
      </c>
      <c r="C15" s="30" t="s">
        <v>7</v>
      </c>
      <c r="D15" s="31">
        <v>37</v>
      </c>
      <c r="E15" s="19">
        <v>41680</v>
      </c>
      <c r="F15" s="32">
        <f>D15*E15</f>
        <v>1542160</v>
      </c>
    </row>
    <row r="16" spans="1:6" ht="14.25">
      <c r="A16" s="43">
        <f>SUM(A15+0.01)</f>
        <v>1.05</v>
      </c>
      <c r="B16" s="12" t="s">
        <v>45</v>
      </c>
      <c r="C16" s="30" t="s">
        <v>7</v>
      </c>
      <c r="D16" s="31">
        <v>37</v>
      </c>
      <c r="E16" s="19">
        <v>12000</v>
      </c>
      <c r="F16" s="32">
        <f>D16*E16</f>
        <v>444000</v>
      </c>
    </row>
    <row r="17" spans="1:6" ht="15">
      <c r="A17" s="41"/>
      <c r="B17" s="3" t="s">
        <v>35</v>
      </c>
      <c r="C17" s="30"/>
      <c r="D17" s="31"/>
      <c r="E17" s="30"/>
      <c r="F17" s="33">
        <f>SUM(F12:F16)</f>
        <v>4143556</v>
      </c>
    </row>
    <row r="18" spans="1:6" ht="15">
      <c r="A18" s="42" t="s">
        <v>11</v>
      </c>
      <c r="B18" s="29" t="s">
        <v>31</v>
      </c>
      <c r="C18" s="30"/>
      <c r="D18" s="30"/>
      <c r="E18" s="30"/>
      <c r="F18" s="30"/>
    </row>
    <row r="19" spans="1:6" ht="28.5">
      <c r="A19" s="43">
        <v>2.01</v>
      </c>
      <c r="B19" s="24" t="s">
        <v>63</v>
      </c>
      <c r="C19" s="30" t="s">
        <v>50</v>
      </c>
      <c r="D19" s="30">
        <v>20</v>
      </c>
      <c r="E19" s="25">
        <v>54000</v>
      </c>
      <c r="F19" s="32">
        <f>D19*E19</f>
        <v>1080000</v>
      </c>
    </row>
    <row r="20" spans="1:6" ht="18" customHeight="1">
      <c r="A20" s="43">
        <f>SUM(A19+0.01)</f>
        <v>2.0199999999999996</v>
      </c>
      <c r="B20" s="21" t="s">
        <v>64</v>
      </c>
      <c r="C20" s="31" t="s">
        <v>50</v>
      </c>
      <c r="D20" s="30">
        <v>20</v>
      </c>
      <c r="E20" s="19">
        <v>20000</v>
      </c>
      <c r="F20" s="32">
        <f>D20*E20</f>
        <v>400000</v>
      </c>
    </row>
    <row r="21" spans="1:6" ht="27" customHeight="1">
      <c r="A21" s="43">
        <f>SUM(A20+0.01)</f>
        <v>2.0299999999999994</v>
      </c>
      <c r="B21" s="60" t="s">
        <v>62</v>
      </c>
      <c r="C21" s="11" t="s">
        <v>50</v>
      </c>
      <c r="D21" s="31">
        <v>30</v>
      </c>
      <c r="E21" s="19">
        <v>350000</v>
      </c>
      <c r="F21" s="32">
        <f>D21*E21</f>
        <v>10500000</v>
      </c>
    </row>
    <row r="22" spans="1:6" ht="27" customHeight="1">
      <c r="A22" s="43">
        <f>SUM(A21+0.01)</f>
        <v>2.039999999999999</v>
      </c>
      <c r="B22" s="24" t="s">
        <v>53</v>
      </c>
      <c r="C22" s="11" t="s">
        <v>50</v>
      </c>
      <c r="D22" s="31">
        <v>12</v>
      </c>
      <c r="E22" s="19">
        <v>400000</v>
      </c>
      <c r="F22" s="32">
        <f>D22*E22</f>
        <v>4800000</v>
      </c>
    </row>
    <row r="23" spans="1:6" ht="15">
      <c r="A23" s="43"/>
      <c r="B23" s="3" t="s">
        <v>35</v>
      </c>
      <c r="C23" s="30"/>
      <c r="D23" s="31"/>
      <c r="E23" s="30"/>
      <c r="F23" s="33">
        <f>SUM(F19:F22)</f>
        <v>16780000</v>
      </c>
    </row>
    <row r="24" spans="1:6" ht="15">
      <c r="A24" s="67" t="s">
        <v>13</v>
      </c>
      <c r="B24" s="23" t="s">
        <v>46</v>
      </c>
      <c r="C24" s="30"/>
      <c r="D24" s="30"/>
      <c r="E24" s="25"/>
      <c r="F24" s="30"/>
    </row>
    <row r="25" spans="1:6" ht="42.75">
      <c r="A25" s="45">
        <v>3.01</v>
      </c>
      <c r="B25" s="22" t="s">
        <v>34</v>
      </c>
      <c r="C25" s="30" t="s">
        <v>15</v>
      </c>
      <c r="D25" s="30">
        <v>1</v>
      </c>
      <c r="E25" s="25">
        <v>744090</v>
      </c>
      <c r="F25" s="32">
        <f>D25*E25</f>
        <v>744090</v>
      </c>
    </row>
    <row r="26" spans="1:6" ht="28.5">
      <c r="A26" s="44">
        <f>SUM(A25+0.01)</f>
        <v>3.0199999999999996</v>
      </c>
      <c r="B26" s="22" t="s">
        <v>36</v>
      </c>
      <c r="C26" s="30" t="s">
        <v>15</v>
      </c>
      <c r="D26" s="30">
        <v>1</v>
      </c>
      <c r="E26" s="25">
        <v>699445</v>
      </c>
      <c r="F26" s="32">
        <f>D26*E26</f>
        <v>699445</v>
      </c>
    </row>
    <row r="27" spans="1:6" ht="15">
      <c r="A27" s="41"/>
      <c r="B27" s="71" t="s">
        <v>107</v>
      </c>
      <c r="C27" s="30"/>
      <c r="D27" s="31"/>
      <c r="E27" s="25"/>
      <c r="F27" s="35">
        <f>SUM(F25:F26)</f>
        <v>1443535</v>
      </c>
    </row>
    <row r="28" spans="1:6" ht="15">
      <c r="A28" s="68" t="s">
        <v>20</v>
      </c>
      <c r="B28" s="26" t="s">
        <v>33</v>
      </c>
      <c r="C28" s="30"/>
      <c r="D28" s="30"/>
      <c r="E28" s="25"/>
      <c r="F28" s="32"/>
    </row>
    <row r="29" spans="1:6" ht="15">
      <c r="A29" s="44"/>
      <c r="B29" s="53"/>
      <c r="C29" s="30"/>
      <c r="D29" s="30"/>
      <c r="E29" s="25"/>
      <c r="F29" s="32"/>
    </row>
    <row r="30" spans="1:6" ht="42.75">
      <c r="A30" s="45">
        <v>4.01</v>
      </c>
      <c r="B30" s="21" t="s">
        <v>16</v>
      </c>
      <c r="C30" s="30" t="s">
        <v>8</v>
      </c>
      <c r="D30" s="30">
        <v>20</v>
      </c>
      <c r="E30" s="25">
        <v>9818</v>
      </c>
      <c r="F30" s="32">
        <f aca="true" t="shared" si="0" ref="F30:F47">D30*E30</f>
        <v>196360</v>
      </c>
    </row>
    <row r="31" spans="1:6" ht="42.75">
      <c r="A31" s="44">
        <f>SUM(A30+0.01)</f>
        <v>4.02</v>
      </c>
      <c r="B31" s="21" t="s">
        <v>17</v>
      </c>
      <c r="C31" s="30" t="s">
        <v>15</v>
      </c>
      <c r="D31" s="30">
        <v>4</v>
      </c>
      <c r="E31" s="25">
        <v>35526</v>
      </c>
      <c r="F31" s="32">
        <f t="shared" si="0"/>
        <v>142104</v>
      </c>
    </row>
    <row r="32" spans="1:6" ht="42.75">
      <c r="A32" s="44">
        <f>SUM(A31+0.01)</f>
        <v>4.029999999999999</v>
      </c>
      <c r="B32" s="21" t="s">
        <v>19</v>
      </c>
      <c r="C32" s="30" t="s">
        <v>15</v>
      </c>
      <c r="D32" s="30">
        <v>1</v>
      </c>
      <c r="E32" s="25">
        <v>69647</v>
      </c>
      <c r="F32" s="32">
        <f t="shared" si="0"/>
        <v>69647</v>
      </c>
    </row>
    <row r="33" spans="1:6" ht="42.75">
      <c r="A33" s="44">
        <f>SUM(A32+0.01)</f>
        <v>4.039999999999999</v>
      </c>
      <c r="B33" s="24" t="s">
        <v>18</v>
      </c>
      <c r="C33" s="30" t="s">
        <v>15</v>
      </c>
      <c r="D33" s="30">
        <v>1</v>
      </c>
      <c r="E33" s="25">
        <v>49705</v>
      </c>
      <c r="F33" s="32">
        <f t="shared" si="0"/>
        <v>49705</v>
      </c>
    </row>
    <row r="34" spans="1:6" ht="28.5">
      <c r="A34" s="44">
        <f>SUM(A33+0.01)</f>
        <v>4.049999999999999</v>
      </c>
      <c r="B34" s="24" t="s">
        <v>89</v>
      </c>
      <c r="C34" s="30" t="s">
        <v>7</v>
      </c>
      <c r="D34" s="30">
        <v>258.1968155802857</v>
      </c>
      <c r="E34" s="25">
        <v>17000</v>
      </c>
      <c r="F34" s="32">
        <f t="shared" si="0"/>
        <v>4389345.864864857</v>
      </c>
    </row>
    <row r="35" spans="1:6" ht="14.25">
      <c r="A35" s="44">
        <f>SUM(A34+0.01)</f>
        <v>4.059999999999999</v>
      </c>
      <c r="B35" s="24" t="s">
        <v>90</v>
      </c>
      <c r="C35" s="30" t="s">
        <v>8</v>
      </c>
      <c r="D35" s="30">
        <v>90</v>
      </c>
      <c r="E35" s="25">
        <v>10000</v>
      </c>
      <c r="F35" s="32">
        <f t="shared" si="0"/>
        <v>900000</v>
      </c>
    </row>
    <row r="36" spans="1:6" ht="28.5">
      <c r="A36" s="44">
        <f aca="true" t="shared" si="1" ref="A36:A47">SUM(A35+0.01)</f>
        <v>4.0699999999999985</v>
      </c>
      <c r="B36" s="24" t="s">
        <v>91</v>
      </c>
      <c r="C36" s="30" t="s">
        <v>8</v>
      </c>
      <c r="D36" s="30">
        <v>90</v>
      </c>
      <c r="E36" s="25">
        <v>15000</v>
      </c>
      <c r="F36" s="32">
        <f t="shared" si="0"/>
        <v>1350000</v>
      </c>
    </row>
    <row r="37" spans="1:6" ht="71.25">
      <c r="A37" s="44">
        <f t="shared" si="1"/>
        <v>4.079999999999998</v>
      </c>
      <c r="B37" s="12" t="s">
        <v>68</v>
      </c>
      <c r="C37" s="30" t="s">
        <v>7</v>
      </c>
      <c r="D37" s="30">
        <v>30</v>
      </c>
      <c r="E37" s="25">
        <v>71469</v>
      </c>
      <c r="F37" s="32">
        <f t="shared" si="0"/>
        <v>2144070</v>
      </c>
    </row>
    <row r="38" spans="1:6" ht="28.5">
      <c r="A38" s="44">
        <f t="shared" si="1"/>
        <v>4.089999999999998</v>
      </c>
      <c r="B38" s="24" t="s">
        <v>94</v>
      </c>
      <c r="C38" s="30" t="s">
        <v>50</v>
      </c>
      <c r="D38" s="30">
        <v>30</v>
      </c>
      <c r="E38" s="25">
        <v>54000</v>
      </c>
      <c r="F38" s="32">
        <f t="shared" si="0"/>
        <v>1620000</v>
      </c>
    </row>
    <row r="39" spans="1:6" ht="28.5">
      <c r="A39" s="44">
        <f t="shared" si="1"/>
        <v>4.099999999999998</v>
      </c>
      <c r="B39" s="24" t="s">
        <v>52</v>
      </c>
      <c r="C39" s="30" t="s">
        <v>50</v>
      </c>
      <c r="D39" s="31">
        <v>10</v>
      </c>
      <c r="E39" s="25">
        <v>60000</v>
      </c>
      <c r="F39" s="52">
        <f t="shared" si="0"/>
        <v>600000</v>
      </c>
    </row>
    <row r="40" spans="1:6" ht="28.5">
      <c r="A40" s="44">
        <f t="shared" si="1"/>
        <v>4.109999999999998</v>
      </c>
      <c r="B40" s="24" t="s">
        <v>97</v>
      </c>
      <c r="C40" s="30" t="s">
        <v>50</v>
      </c>
      <c r="D40" s="31">
        <v>6</v>
      </c>
      <c r="E40" s="25">
        <v>250000</v>
      </c>
      <c r="F40" s="52">
        <f t="shared" si="0"/>
        <v>1500000</v>
      </c>
    </row>
    <row r="41" spans="1:6" ht="28.5">
      <c r="A41" s="44">
        <f t="shared" si="1"/>
        <v>4.119999999999997</v>
      </c>
      <c r="B41" s="24" t="s">
        <v>69</v>
      </c>
      <c r="C41" s="11" t="s">
        <v>50</v>
      </c>
      <c r="D41" s="31">
        <v>4</v>
      </c>
      <c r="E41" s="25">
        <v>1800000</v>
      </c>
      <c r="F41" s="32">
        <f t="shared" si="0"/>
        <v>7200000</v>
      </c>
    </row>
    <row r="42" spans="1:6" ht="28.5">
      <c r="A42" s="44">
        <f t="shared" si="1"/>
        <v>4.129999999999997</v>
      </c>
      <c r="B42" s="24" t="s">
        <v>53</v>
      </c>
      <c r="C42" s="11" t="s">
        <v>50</v>
      </c>
      <c r="D42" s="31">
        <v>6</v>
      </c>
      <c r="E42" s="19">
        <v>400000</v>
      </c>
      <c r="F42" s="32">
        <f t="shared" si="0"/>
        <v>2400000</v>
      </c>
    </row>
    <row r="43" spans="1:6" ht="42.75">
      <c r="A43" s="44">
        <f t="shared" si="1"/>
        <v>4.139999999999997</v>
      </c>
      <c r="B43" s="24" t="s">
        <v>65</v>
      </c>
      <c r="C43" s="11" t="s">
        <v>7</v>
      </c>
      <c r="D43" s="31">
        <v>33</v>
      </c>
      <c r="E43" s="19">
        <v>35000</v>
      </c>
      <c r="F43" s="32">
        <f t="shared" si="0"/>
        <v>1155000</v>
      </c>
    </row>
    <row r="44" spans="1:6" ht="42.75">
      <c r="A44" s="44">
        <f t="shared" si="1"/>
        <v>4.149999999999997</v>
      </c>
      <c r="B44" s="24" t="s">
        <v>70</v>
      </c>
      <c r="C44" s="11" t="s">
        <v>50</v>
      </c>
      <c r="D44" s="31">
        <v>6</v>
      </c>
      <c r="E44" s="19">
        <v>400000</v>
      </c>
      <c r="F44" s="32">
        <f t="shared" si="0"/>
        <v>2400000</v>
      </c>
    </row>
    <row r="45" spans="1:6" ht="28.5">
      <c r="A45" s="44">
        <f t="shared" si="1"/>
        <v>4.159999999999997</v>
      </c>
      <c r="B45" s="24" t="s">
        <v>71</v>
      </c>
      <c r="C45" s="11" t="s">
        <v>50</v>
      </c>
      <c r="D45" s="31">
        <v>6</v>
      </c>
      <c r="E45" s="19">
        <v>400000</v>
      </c>
      <c r="F45" s="32">
        <f t="shared" si="0"/>
        <v>2400000</v>
      </c>
    </row>
    <row r="46" spans="1:6" ht="42.75">
      <c r="A46" s="44">
        <f t="shared" si="1"/>
        <v>4.169999999999996</v>
      </c>
      <c r="B46" s="21" t="s">
        <v>95</v>
      </c>
      <c r="C46" s="11" t="s">
        <v>50</v>
      </c>
      <c r="D46" s="31">
        <v>4</v>
      </c>
      <c r="E46" s="19">
        <v>450000</v>
      </c>
      <c r="F46" s="32">
        <f t="shared" si="0"/>
        <v>1800000</v>
      </c>
    </row>
    <row r="47" spans="1:6" ht="14.25">
      <c r="A47" s="44">
        <f t="shared" si="1"/>
        <v>4.179999999999996</v>
      </c>
      <c r="B47" s="21" t="s">
        <v>96</v>
      </c>
      <c r="C47" s="11" t="s">
        <v>8</v>
      </c>
      <c r="D47" s="31">
        <v>75</v>
      </c>
      <c r="E47" s="19">
        <v>12000</v>
      </c>
      <c r="F47" s="32">
        <f t="shared" si="0"/>
        <v>900000</v>
      </c>
    </row>
    <row r="48" spans="1:6" ht="15">
      <c r="A48" s="44"/>
      <c r="B48" s="3" t="s">
        <v>35</v>
      </c>
      <c r="C48" s="11"/>
      <c r="D48" s="31"/>
      <c r="E48" s="19"/>
      <c r="F48" s="35">
        <f>SUM(F30:F47)</f>
        <v>31216231.864864856</v>
      </c>
    </row>
    <row r="49" spans="1:6" ht="30">
      <c r="A49" s="44"/>
      <c r="B49" s="26" t="s">
        <v>47</v>
      </c>
      <c r="C49" s="11"/>
      <c r="D49" s="31"/>
      <c r="E49" s="19"/>
      <c r="F49" s="32"/>
    </row>
    <row r="50" spans="1:6" ht="14.25">
      <c r="A50" s="61">
        <v>4.19</v>
      </c>
      <c r="B50" s="27" t="s">
        <v>56</v>
      </c>
      <c r="C50" s="11" t="s">
        <v>14</v>
      </c>
      <c r="D50" s="31">
        <v>50</v>
      </c>
      <c r="E50" s="19">
        <v>20000</v>
      </c>
      <c r="F50" s="32">
        <f>D50*E50</f>
        <v>1000000</v>
      </c>
    </row>
    <row r="51" spans="1:6" ht="14.25">
      <c r="A51" s="61">
        <f>A50+0.01</f>
        <v>4.2</v>
      </c>
      <c r="B51" s="12" t="s">
        <v>39</v>
      </c>
      <c r="C51" s="30" t="s">
        <v>54</v>
      </c>
      <c r="D51" s="30">
        <v>1</v>
      </c>
      <c r="E51" s="25">
        <v>450000</v>
      </c>
      <c r="F51" s="32">
        <f aca="true" t="shared" si="2" ref="F51:F56">D51*E51</f>
        <v>450000</v>
      </c>
    </row>
    <row r="52" spans="1:6" ht="42.75">
      <c r="A52" s="61">
        <f>A51+0.01</f>
        <v>4.21</v>
      </c>
      <c r="B52" s="12" t="s">
        <v>24</v>
      </c>
      <c r="C52" s="31" t="s">
        <v>15</v>
      </c>
      <c r="D52" s="31">
        <v>1</v>
      </c>
      <c r="E52" s="25">
        <v>178582</v>
      </c>
      <c r="F52" s="32">
        <f t="shared" si="2"/>
        <v>178582</v>
      </c>
    </row>
    <row r="53" spans="1:6" ht="42.75">
      <c r="A53" s="61">
        <f>A52+0.01</f>
        <v>4.22</v>
      </c>
      <c r="B53" s="12" t="s">
        <v>40</v>
      </c>
      <c r="C53" s="31" t="s">
        <v>15</v>
      </c>
      <c r="D53" s="31">
        <v>1</v>
      </c>
      <c r="E53" s="25">
        <v>185000</v>
      </c>
      <c r="F53" s="32">
        <f t="shared" si="2"/>
        <v>185000</v>
      </c>
    </row>
    <row r="54" spans="1:6" ht="42.75">
      <c r="A54" s="61">
        <f>A53+0.01</f>
        <v>4.2299999999999995</v>
      </c>
      <c r="B54" s="12" t="s">
        <v>99</v>
      </c>
      <c r="C54" s="30" t="s">
        <v>54</v>
      </c>
      <c r="D54" s="30">
        <v>1</v>
      </c>
      <c r="E54" s="25">
        <v>2000000</v>
      </c>
      <c r="F54" s="32">
        <f t="shared" si="2"/>
        <v>2000000</v>
      </c>
    </row>
    <row r="55" spans="1:6" ht="14.25">
      <c r="A55" s="61">
        <f>A54+0.01</f>
        <v>4.239999999999999</v>
      </c>
      <c r="B55" s="12" t="s">
        <v>55</v>
      </c>
      <c r="C55" s="31" t="s">
        <v>14</v>
      </c>
      <c r="D55" s="31">
        <v>7</v>
      </c>
      <c r="E55" s="25">
        <v>450000</v>
      </c>
      <c r="F55" s="32">
        <f t="shared" si="2"/>
        <v>3150000</v>
      </c>
    </row>
    <row r="56" spans="1:6" ht="14.25">
      <c r="A56" s="61">
        <f>A55+0.01</f>
        <v>4.249999999999999</v>
      </c>
      <c r="B56" s="12" t="s">
        <v>83</v>
      </c>
      <c r="C56" s="31" t="s">
        <v>84</v>
      </c>
      <c r="D56" s="31">
        <v>800</v>
      </c>
      <c r="E56" s="25">
        <v>3500</v>
      </c>
      <c r="F56" s="32">
        <f t="shared" si="2"/>
        <v>2800000</v>
      </c>
    </row>
    <row r="57" spans="1:6" ht="15">
      <c r="A57" s="44"/>
      <c r="B57" s="3" t="s">
        <v>35</v>
      </c>
      <c r="C57" s="31"/>
      <c r="D57" s="31"/>
      <c r="E57" s="25"/>
      <c r="F57" s="35">
        <f>SUM(F50:F56)</f>
        <v>9763582</v>
      </c>
    </row>
    <row r="58" spans="1:6" ht="15">
      <c r="A58" s="68" t="s">
        <v>21</v>
      </c>
      <c r="B58" s="28" t="s">
        <v>29</v>
      </c>
      <c r="C58" s="30"/>
      <c r="D58" s="31"/>
      <c r="E58" s="25"/>
      <c r="F58" s="33"/>
    </row>
    <row r="59" spans="1:6" ht="28.5">
      <c r="A59" s="54">
        <v>5.01</v>
      </c>
      <c r="B59" s="36" t="s">
        <v>72</v>
      </c>
      <c r="C59" s="30" t="s">
        <v>50</v>
      </c>
      <c r="D59" s="30">
        <v>4</v>
      </c>
      <c r="E59" s="25">
        <v>4000000</v>
      </c>
      <c r="F59" s="20">
        <f>D59*E59</f>
        <v>16000000</v>
      </c>
    </row>
    <row r="60" spans="1:6" ht="28.5">
      <c r="A60" s="46">
        <f>A59+0.01</f>
        <v>5.02</v>
      </c>
      <c r="B60" s="36" t="s">
        <v>85</v>
      </c>
      <c r="C60" s="11" t="s">
        <v>50</v>
      </c>
      <c r="D60" s="30">
        <v>2</v>
      </c>
      <c r="E60" s="19">
        <v>3700000</v>
      </c>
      <c r="F60" s="20">
        <f aca="true" t="shared" si="3" ref="F60:F68">D60*E60</f>
        <v>7400000</v>
      </c>
    </row>
    <row r="61" spans="1:6" ht="28.5">
      <c r="A61" s="46">
        <f aca="true" t="shared" si="4" ref="A61:A68">A60+0.01</f>
        <v>5.029999999999999</v>
      </c>
      <c r="B61" s="36" t="s">
        <v>73</v>
      </c>
      <c r="C61" s="11" t="s">
        <v>50</v>
      </c>
      <c r="D61" s="2">
        <v>1</v>
      </c>
      <c r="E61" s="19">
        <v>3700000</v>
      </c>
      <c r="F61" s="20">
        <f t="shared" si="3"/>
        <v>3700000</v>
      </c>
    </row>
    <row r="62" spans="1:6" ht="42.75">
      <c r="A62" s="46">
        <f t="shared" si="4"/>
        <v>5.039999999999999</v>
      </c>
      <c r="B62" s="36" t="s">
        <v>74</v>
      </c>
      <c r="C62" s="11" t="s">
        <v>50</v>
      </c>
      <c r="D62" s="30">
        <v>2</v>
      </c>
      <c r="E62" s="19">
        <v>3700000</v>
      </c>
      <c r="F62" s="20">
        <f t="shared" si="3"/>
        <v>7400000</v>
      </c>
    </row>
    <row r="63" spans="1:6" ht="28.5">
      <c r="A63" s="46">
        <f t="shared" si="4"/>
        <v>5.049999999999999</v>
      </c>
      <c r="B63" s="36" t="s">
        <v>75</v>
      </c>
      <c r="C63" s="30" t="s">
        <v>50</v>
      </c>
      <c r="D63" s="31">
        <v>7</v>
      </c>
      <c r="E63" s="25">
        <v>1000000</v>
      </c>
      <c r="F63" s="20">
        <f t="shared" si="3"/>
        <v>7000000</v>
      </c>
    </row>
    <row r="64" spans="1:6" ht="28.5">
      <c r="A64" s="46">
        <f t="shared" si="4"/>
        <v>5.059999999999999</v>
      </c>
      <c r="B64" s="36" t="s">
        <v>76</v>
      </c>
      <c r="C64" s="31" t="s">
        <v>50</v>
      </c>
      <c r="D64" s="31">
        <v>3</v>
      </c>
      <c r="E64" s="25">
        <v>2000000</v>
      </c>
      <c r="F64" s="20">
        <f t="shared" si="3"/>
        <v>6000000</v>
      </c>
    </row>
    <row r="65" spans="1:6" ht="14.25">
      <c r="A65" s="46"/>
      <c r="B65" s="36" t="s">
        <v>51</v>
      </c>
      <c r="C65" s="30"/>
      <c r="D65" s="31"/>
      <c r="E65" s="25"/>
      <c r="F65" s="20"/>
    </row>
    <row r="66" spans="1:6" ht="14.25">
      <c r="A66" s="46">
        <v>5.07</v>
      </c>
      <c r="B66" s="12" t="s">
        <v>78</v>
      </c>
      <c r="C66" s="30" t="s">
        <v>50</v>
      </c>
      <c r="D66" s="30">
        <v>7</v>
      </c>
      <c r="E66" s="25">
        <v>900000</v>
      </c>
      <c r="F66" s="20">
        <f t="shared" si="3"/>
        <v>6300000</v>
      </c>
    </row>
    <row r="67" spans="1:6" ht="14.25">
      <c r="A67" s="46">
        <f t="shared" si="4"/>
        <v>5.08</v>
      </c>
      <c r="B67" s="12" t="s">
        <v>77</v>
      </c>
      <c r="C67" s="30" t="s">
        <v>50</v>
      </c>
      <c r="D67" s="30">
        <v>3</v>
      </c>
      <c r="E67" s="25">
        <v>500000</v>
      </c>
      <c r="F67" s="20">
        <f t="shared" si="3"/>
        <v>1500000</v>
      </c>
    </row>
    <row r="68" spans="1:6" ht="42.75">
      <c r="A68" s="46">
        <f t="shared" si="4"/>
        <v>5.09</v>
      </c>
      <c r="B68" s="12" t="s">
        <v>88</v>
      </c>
      <c r="C68" s="30" t="s">
        <v>50</v>
      </c>
      <c r="D68" s="30">
        <v>12</v>
      </c>
      <c r="E68" s="25">
        <v>150000</v>
      </c>
      <c r="F68" s="20">
        <f t="shared" si="3"/>
        <v>1800000</v>
      </c>
    </row>
    <row r="69" spans="1:6" ht="15">
      <c r="A69" s="57"/>
      <c r="B69" s="3" t="s">
        <v>35</v>
      </c>
      <c r="C69" s="30"/>
      <c r="D69" s="30"/>
      <c r="E69" s="25"/>
      <c r="F69" s="35">
        <f>SUM(F59:F68)</f>
        <v>57100000</v>
      </c>
    </row>
    <row r="70" spans="1:6" ht="15">
      <c r="A70" s="69" t="s">
        <v>22</v>
      </c>
      <c r="B70" s="29" t="s">
        <v>86</v>
      </c>
      <c r="C70" s="30"/>
      <c r="D70" s="30"/>
      <c r="E70" s="30"/>
      <c r="F70" s="30"/>
    </row>
    <row r="71" spans="1:6" ht="14.25">
      <c r="A71" s="57">
        <v>6.01</v>
      </c>
      <c r="B71" s="12" t="s">
        <v>61</v>
      </c>
      <c r="C71" s="30" t="s">
        <v>7</v>
      </c>
      <c r="D71" s="30">
        <v>68</v>
      </c>
      <c r="E71" s="25">
        <v>4000</v>
      </c>
      <c r="F71" s="20">
        <f>D71*E71</f>
        <v>272000</v>
      </c>
    </row>
    <row r="72" spans="1:6" ht="14.25">
      <c r="A72" s="57">
        <f>A71+0.01</f>
        <v>6.02</v>
      </c>
      <c r="B72" s="12" t="s">
        <v>66</v>
      </c>
      <c r="C72" s="30" t="s">
        <v>7</v>
      </c>
      <c r="D72" s="30">
        <v>20</v>
      </c>
      <c r="E72" s="25">
        <v>30871</v>
      </c>
      <c r="F72" s="20">
        <f>D72*E72</f>
        <v>617420</v>
      </c>
    </row>
    <row r="73" spans="1:6" ht="28.5">
      <c r="A73" s="57">
        <f>A72+0.01</f>
        <v>6.029999999999999</v>
      </c>
      <c r="B73" s="12" t="s">
        <v>57</v>
      </c>
      <c r="C73" s="58" t="s">
        <v>7</v>
      </c>
      <c r="D73" s="30">
        <v>68</v>
      </c>
      <c r="E73" s="25">
        <v>20000</v>
      </c>
      <c r="F73" s="20">
        <f>D73*E73</f>
        <v>1360000</v>
      </c>
    </row>
    <row r="74" spans="1:6" ht="14.25">
      <c r="A74" s="57">
        <f>A73+0.01</f>
        <v>6.039999999999999</v>
      </c>
      <c r="B74" s="12" t="s">
        <v>58</v>
      </c>
      <c r="C74" s="30" t="s">
        <v>7</v>
      </c>
      <c r="D74" s="30">
        <v>68</v>
      </c>
      <c r="E74" s="25">
        <v>5000</v>
      </c>
      <c r="F74" s="20">
        <f>D74*E74</f>
        <v>340000</v>
      </c>
    </row>
    <row r="75" spans="1:6" ht="14.25">
      <c r="A75" s="57">
        <f>A74+0.01</f>
        <v>6.049999999999999</v>
      </c>
      <c r="B75" s="12" t="s">
        <v>59</v>
      </c>
      <c r="C75" s="30" t="s">
        <v>7</v>
      </c>
      <c r="D75" s="30">
        <v>68</v>
      </c>
      <c r="E75" s="25">
        <v>6200</v>
      </c>
      <c r="F75" s="20">
        <f>D75*E75</f>
        <v>421600</v>
      </c>
    </row>
    <row r="76" spans="1:6" ht="14.25">
      <c r="A76" s="57">
        <f>A75+0.01</f>
        <v>6.059999999999999</v>
      </c>
      <c r="B76" s="12" t="s">
        <v>60</v>
      </c>
      <c r="C76" s="30" t="s">
        <v>7</v>
      </c>
      <c r="D76" s="30">
        <v>21</v>
      </c>
      <c r="E76" s="25">
        <v>7000</v>
      </c>
      <c r="F76" s="20">
        <f>D76*E76</f>
        <v>147000</v>
      </c>
    </row>
    <row r="77" spans="1:6" ht="15">
      <c r="A77" s="57"/>
      <c r="B77" s="3" t="s">
        <v>35</v>
      </c>
      <c r="C77" s="30"/>
      <c r="D77" s="30"/>
      <c r="E77" s="25"/>
      <c r="F77" s="35">
        <f>SUM(F71:F76)</f>
        <v>3158020</v>
      </c>
    </row>
    <row r="78" spans="1:6" ht="15">
      <c r="A78" s="69" t="s">
        <v>23</v>
      </c>
      <c r="B78" s="28" t="s">
        <v>30</v>
      </c>
      <c r="C78" s="30"/>
      <c r="D78" s="30"/>
      <c r="E78" s="25"/>
      <c r="F78" s="30"/>
    </row>
    <row r="79" spans="1:6" ht="28.5">
      <c r="A79" s="57">
        <v>7.01</v>
      </c>
      <c r="B79" s="36" t="s">
        <v>41</v>
      </c>
      <c r="C79" s="30" t="s">
        <v>7</v>
      </c>
      <c r="D79" s="30">
        <v>1500</v>
      </c>
      <c r="E79" s="25">
        <v>6237</v>
      </c>
      <c r="F79" s="20">
        <f>D79*E79</f>
        <v>9355500</v>
      </c>
    </row>
    <row r="80" spans="1:6" ht="14.25">
      <c r="A80" s="57">
        <v>7.02</v>
      </c>
      <c r="B80" s="36" t="s">
        <v>108</v>
      </c>
      <c r="C80" s="30" t="s">
        <v>7</v>
      </c>
      <c r="D80" s="30">
        <v>902.29142857143</v>
      </c>
      <c r="E80" s="25">
        <v>7000</v>
      </c>
      <c r="F80" s="20">
        <f>D80*E80</f>
        <v>6316040.000000009</v>
      </c>
    </row>
    <row r="81" spans="1:6" ht="14.25">
      <c r="A81" s="57">
        <v>7.03</v>
      </c>
      <c r="B81" s="36" t="s">
        <v>87</v>
      </c>
      <c r="C81" s="30" t="s">
        <v>8</v>
      </c>
      <c r="D81" s="30">
        <v>1000</v>
      </c>
      <c r="E81" s="25">
        <v>3500</v>
      </c>
      <c r="F81" s="20">
        <f>D81*E81</f>
        <v>3500000</v>
      </c>
    </row>
    <row r="82" spans="1:6" ht="15">
      <c r="A82" s="57"/>
      <c r="B82" s="3" t="s">
        <v>35</v>
      </c>
      <c r="C82" s="30"/>
      <c r="D82" s="30"/>
      <c r="E82" s="30"/>
      <c r="F82" s="66">
        <f>SUM(F79:F81)</f>
        <v>19171540.000000007</v>
      </c>
    </row>
    <row r="83" spans="1:6" ht="15">
      <c r="A83" s="69" t="s">
        <v>25</v>
      </c>
      <c r="B83" s="28" t="s">
        <v>42</v>
      </c>
      <c r="C83" s="30"/>
      <c r="D83" s="30"/>
      <c r="E83" s="30"/>
      <c r="F83" s="30"/>
    </row>
    <row r="84" spans="1:6" ht="14.25">
      <c r="A84" s="57">
        <v>8.01</v>
      </c>
      <c r="B84" s="12" t="s">
        <v>26</v>
      </c>
      <c r="C84" s="30" t="s">
        <v>15</v>
      </c>
      <c r="D84" s="30">
        <v>1</v>
      </c>
      <c r="E84" s="25">
        <v>400000</v>
      </c>
      <c r="F84" s="20">
        <f>D84*E84</f>
        <v>400000</v>
      </c>
    </row>
    <row r="85" spans="1:6" ht="15">
      <c r="A85" s="57"/>
      <c r="B85" s="3" t="s">
        <v>35</v>
      </c>
      <c r="C85" s="30"/>
      <c r="D85" s="30"/>
      <c r="E85" s="30"/>
      <c r="F85" s="65">
        <f>SUM(F84)</f>
        <v>400000</v>
      </c>
    </row>
    <row r="86" spans="1:6" ht="15">
      <c r="A86" s="69" t="s">
        <v>98</v>
      </c>
      <c r="B86" s="29" t="s">
        <v>92</v>
      </c>
      <c r="C86" s="30"/>
      <c r="D86" s="30"/>
      <c r="E86" s="30"/>
      <c r="F86" s="65"/>
    </row>
    <row r="87" spans="1:6" ht="14.25">
      <c r="A87" s="57">
        <v>9.01</v>
      </c>
      <c r="B87" s="12" t="s">
        <v>93</v>
      </c>
      <c r="C87" s="30" t="s">
        <v>8</v>
      </c>
      <c r="D87" s="30">
        <v>40</v>
      </c>
      <c r="E87" s="25">
        <v>30000</v>
      </c>
      <c r="F87" s="20">
        <f>D87*E87</f>
        <v>1200000</v>
      </c>
    </row>
    <row r="88" spans="1:6" ht="28.5">
      <c r="A88" s="57">
        <f>A87+0.01</f>
        <v>9.02</v>
      </c>
      <c r="B88" s="12" t="s">
        <v>100</v>
      </c>
      <c r="C88" s="30" t="s">
        <v>50</v>
      </c>
      <c r="D88" s="30">
        <v>4</v>
      </c>
      <c r="E88" s="25">
        <v>200000</v>
      </c>
      <c r="F88" s="20">
        <f aca="true" t="shared" si="5" ref="F88:F93">D88*E88</f>
        <v>800000</v>
      </c>
    </row>
    <row r="89" spans="1:6" ht="42.75">
      <c r="A89" s="57">
        <f>A88+0.01</f>
        <v>9.03</v>
      </c>
      <c r="B89" s="12" t="s">
        <v>105</v>
      </c>
      <c r="C89" s="30" t="s">
        <v>50</v>
      </c>
      <c r="D89" s="30">
        <v>1</v>
      </c>
      <c r="E89" s="25">
        <v>2000000</v>
      </c>
      <c r="F89" s="20">
        <f t="shared" si="5"/>
        <v>2000000</v>
      </c>
    </row>
    <row r="90" spans="1:6" ht="28.5">
      <c r="A90" s="57">
        <f>A89+0.01</f>
        <v>9.04</v>
      </c>
      <c r="B90" s="12" t="s">
        <v>101</v>
      </c>
      <c r="C90" s="30" t="s">
        <v>50</v>
      </c>
      <c r="D90" s="30">
        <v>1</v>
      </c>
      <c r="E90" s="25">
        <v>400000</v>
      </c>
      <c r="F90" s="20">
        <f t="shared" si="5"/>
        <v>400000</v>
      </c>
    </row>
    <row r="91" spans="1:6" ht="28.5">
      <c r="A91" s="57">
        <f>A90+0.01</f>
        <v>9.049999999999999</v>
      </c>
      <c r="B91" s="12" t="s">
        <v>102</v>
      </c>
      <c r="C91" s="30" t="s">
        <v>50</v>
      </c>
      <c r="D91" s="30">
        <v>2</v>
      </c>
      <c r="E91" s="25">
        <v>56700</v>
      </c>
      <c r="F91" s="20">
        <f t="shared" si="5"/>
        <v>113400</v>
      </c>
    </row>
    <row r="92" spans="1:6" ht="28.5">
      <c r="A92" s="57">
        <f>A91+0.01</f>
        <v>9.059999999999999</v>
      </c>
      <c r="B92" s="12" t="s">
        <v>104</v>
      </c>
      <c r="C92" s="30" t="s">
        <v>8</v>
      </c>
      <c r="D92" s="30">
        <v>4</v>
      </c>
      <c r="E92" s="25">
        <v>100000</v>
      </c>
      <c r="F92" s="20">
        <f t="shared" si="5"/>
        <v>400000</v>
      </c>
    </row>
    <row r="93" spans="1:6" ht="28.5">
      <c r="A93" s="57">
        <f>A92+0.01</f>
        <v>9.069999999999999</v>
      </c>
      <c r="B93" s="12" t="s">
        <v>103</v>
      </c>
      <c r="C93" s="30" t="s">
        <v>8</v>
      </c>
      <c r="D93" s="30">
        <v>4</v>
      </c>
      <c r="E93" s="25">
        <v>50000</v>
      </c>
      <c r="F93" s="20">
        <f t="shared" si="5"/>
        <v>200000</v>
      </c>
    </row>
    <row r="94" spans="1:6" ht="15">
      <c r="A94" s="57"/>
      <c r="B94" s="3" t="s">
        <v>35</v>
      </c>
      <c r="C94" s="30"/>
      <c r="D94" s="30"/>
      <c r="E94" s="30"/>
      <c r="F94" s="65">
        <f>SUM(F87:F93)</f>
        <v>5113400</v>
      </c>
    </row>
    <row r="95" spans="1:6" ht="12.75">
      <c r="A95" s="57"/>
      <c r="B95" s="8" t="s">
        <v>3</v>
      </c>
      <c r="C95" s="30"/>
      <c r="D95" s="30"/>
      <c r="E95" s="30"/>
      <c r="F95" s="66">
        <f>F17+F23+F27+F48+F57+F69+F77+F82+F85+F94</f>
        <v>148289864.86486486</v>
      </c>
    </row>
    <row r="96" spans="1:6" ht="12.75">
      <c r="A96" s="57"/>
      <c r="B96" s="8" t="s">
        <v>27</v>
      </c>
      <c r="C96" s="30"/>
      <c r="D96" s="30"/>
      <c r="E96" s="30"/>
      <c r="F96" s="55">
        <f>SUM(F95*0.25)</f>
        <v>37072466.216216214</v>
      </c>
    </row>
    <row r="97" spans="1:6" ht="12.75">
      <c r="A97" s="57"/>
      <c r="B97" s="8" t="s">
        <v>43</v>
      </c>
      <c r="C97" s="30"/>
      <c r="D97" s="30"/>
      <c r="E97" s="30"/>
      <c r="F97" s="55">
        <f>SUM(F95:F96)</f>
        <v>185362331.08108106</v>
      </c>
    </row>
    <row r="98" spans="1:6" ht="12.75">
      <c r="A98" s="57"/>
      <c r="B98" s="8" t="s">
        <v>44</v>
      </c>
      <c r="C98" s="30"/>
      <c r="D98" s="30"/>
      <c r="E98" s="30"/>
      <c r="F98" s="55">
        <f>+(F95*0.05)*0.16</f>
        <v>1186318.918918919</v>
      </c>
    </row>
    <row r="99" spans="1:6" ht="15">
      <c r="A99" s="57"/>
      <c r="B99" s="59"/>
      <c r="C99" s="30"/>
      <c r="D99" s="30"/>
      <c r="E99" s="30"/>
      <c r="F99" s="56">
        <f>F97+F98</f>
        <v>186548649.99999997</v>
      </c>
    </row>
    <row r="100" ht="12.75">
      <c r="F100" s="63"/>
    </row>
    <row r="103" spans="2:6" ht="12.75">
      <c r="B103" s="49" t="s">
        <v>79</v>
      </c>
      <c r="C103" s="51"/>
      <c r="D103" s="50" t="s">
        <v>80</v>
      </c>
      <c r="E103" s="49"/>
      <c r="F103" s="64"/>
    </row>
    <row r="104" spans="2:6" ht="12.75">
      <c r="B104" s="49" t="s">
        <v>48</v>
      </c>
      <c r="C104" s="49" t="s">
        <v>81</v>
      </c>
      <c r="D104" s="49"/>
      <c r="E104" s="49"/>
      <c r="F104" s="64"/>
    </row>
    <row r="105" spans="2:6" ht="12.75">
      <c r="B105" s="49" t="s">
        <v>49</v>
      </c>
      <c r="C105" s="49" t="s">
        <v>82</v>
      </c>
      <c r="D105" s="49"/>
      <c r="E105" s="49"/>
      <c r="F105" s="64"/>
    </row>
    <row r="109" ht="12.75">
      <c r="B109" s="49" t="s">
        <v>110</v>
      </c>
    </row>
    <row r="110" ht="12.75">
      <c r="B110" s="49" t="s">
        <v>111</v>
      </c>
    </row>
  </sheetData>
  <sheetProtection/>
  <mergeCells count="13">
    <mergeCell ref="C1:D1"/>
    <mergeCell ref="C2:D2"/>
    <mergeCell ref="A3:B3"/>
    <mergeCell ref="C3:D3"/>
    <mergeCell ref="A5:F5"/>
    <mergeCell ref="A6:F6"/>
    <mergeCell ref="A8:A10"/>
    <mergeCell ref="B8:B10"/>
    <mergeCell ref="C8:F8"/>
    <mergeCell ref="C9:C10"/>
    <mergeCell ref="D9:D10"/>
    <mergeCell ref="E9:E10"/>
    <mergeCell ref="F9:F10"/>
  </mergeCells>
  <printOptions/>
  <pageMargins left="0.42" right="0.34" top="0.75" bottom="0.75" header="0.3" footer="0.3"/>
  <pageSetup horizontalDpi="600" verticalDpi="600" orientation="portrait" r:id="rId2"/>
  <rowBreaks count="3" manualBreakCount="3">
    <brk id="27" max="255" man="1"/>
    <brk id="48" max="255" man="1"/>
    <brk id="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DEL CAUCA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 usuario de Microsoft Office satisfecho.</dc:creator>
  <cp:keywords/>
  <dc:description/>
  <cp:lastModifiedBy>IsabelG</cp:lastModifiedBy>
  <cp:lastPrinted>2011-09-28T23:16:04Z</cp:lastPrinted>
  <dcterms:created xsi:type="dcterms:W3CDTF">2005-10-21T15:13:51Z</dcterms:created>
  <dcterms:modified xsi:type="dcterms:W3CDTF">2011-11-04T00:15:29Z</dcterms:modified>
  <cp:category/>
  <cp:version/>
  <cp:contentType/>
  <cp:contentStatus/>
</cp:coreProperties>
</file>